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0560" firstSheet="3" activeTab="3"/>
  </bookViews>
  <sheets>
    <sheet name="PEF_DISTRIBUTORI AUTOMATICI" sheetId="1" r:id="rId1"/>
    <sheet name="LISTINO PREZZI A BASE DI GARA" sheetId="5" r:id="rId2"/>
    <sheet name="DISTRIBUTORI_DETTAGLIO RICAVI" sheetId="8" r:id="rId3"/>
    <sheet name="DISTRIBUTORI_DETTAGLIO COSTI" sheetId="4" r:id="rId4"/>
    <sheet name="DISTRIBUTORI_AMMORTAMENTO" sheetId="7" r:id="rId5"/>
    <sheet name="ONERI FINANZIARI" sheetId="6" r:id="rId6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8"/>
  <c r="B14" s="1"/>
  <c r="B12"/>
  <c r="B9"/>
  <c r="D68" i="5"/>
  <c r="D69"/>
  <c r="D67"/>
  <c r="B11" i="4" l="1"/>
  <c r="F5" i="6" l="1"/>
  <c r="C27" i="1" s="1"/>
  <c r="C5" i="6" l="1"/>
  <c r="D7" i="5"/>
  <c r="D8"/>
  <c r="D9"/>
  <c r="D10"/>
  <c r="D11"/>
  <c r="D12"/>
  <c r="D13"/>
  <c r="D15"/>
  <c r="D16"/>
  <c r="D17"/>
  <c r="D18"/>
  <c r="D19"/>
  <c r="D20"/>
  <c r="D21"/>
  <c r="D23"/>
  <c r="D24"/>
  <c r="D25"/>
  <c r="D26"/>
  <c r="D27"/>
  <c r="D28"/>
  <c r="D30"/>
  <c r="D31"/>
  <c r="D32"/>
  <c r="D33"/>
  <c r="D34"/>
  <c r="D35"/>
  <c r="D37"/>
  <c r="D38"/>
  <c r="D39"/>
  <c r="D40"/>
  <c r="D41"/>
  <c r="D42"/>
  <c r="D44"/>
  <c r="D45"/>
  <c r="D46"/>
  <c r="D47"/>
  <c r="D48"/>
  <c r="D49"/>
  <c r="D50"/>
  <c r="D52"/>
  <c r="D53"/>
  <c r="D55"/>
  <c r="D56"/>
  <c r="D57"/>
  <c r="D59"/>
  <c r="D60"/>
  <c r="D61"/>
  <c r="D62"/>
  <c r="D63"/>
  <c r="D64"/>
  <c r="D65"/>
  <c r="D6"/>
  <c r="E13" i="1"/>
  <c r="F13"/>
  <c r="G13"/>
  <c r="D13"/>
  <c r="C12"/>
  <c r="C11"/>
  <c r="H11" s="1"/>
  <c r="F6" i="7"/>
  <c r="F5"/>
  <c r="F4"/>
  <c r="B5" i="4"/>
  <c r="B15"/>
  <c r="C10" i="1" s="1"/>
  <c r="D70" i="5" l="1"/>
  <c r="B14" i="4" s="1"/>
  <c r="D4" i="1"/>
  <c r="F7" i="7"/>
  <c r="G20" i="1"/>
  <c r="D20"/>
  <c r="C6" i="6"/>
  <c r="F6"/>
  <c r="D27" i="1" s="1"/>
  <c r="B4" i="4"/>
  <c r="C8" i="1" s="1"/>
  <c r="F20" l="1"/>
  <c r="C20"/>
  <c r="B20" i="4"/>
  <c r="F4" i="1"/>
  <c r="E4"/>
  <c r="G4"/>
  <c r="C4"/>
  <c r="E20"/>
  <c r="F7" i="6"/>
  <c r="E27" i="1" s="1"/>
  <c r="C7" i="6"/>
  <c r="C9" i="1"/>
  <c r="C16" s="1"/>
  <c r="C8" i="6" l="1"/>
  <c r="F8"/>
  <c r="F27" i="1" s="1"/>
  <c r="H14"/>
  <c r="H13"/>
  <c r="D12"/>
  <c r="E12"/>
  <c r="F12"/>
  <c r="G12"/>
  <c r="D10"/>
  <c r="E10"/>
  <c r="F10"/>
  <c r="G10"/>
  <c r="F8"/>
  <c r="G23"/>
  <c r="F9" i="6" l="1"/>
  <c r="G27" i="1" s="1"/>
  <c r="C9" i="6"/>
  <c r="D6" i="1"/>
  <c r="H4"/>
  <c r="G6"/>
  <c r="E6"/>
  <c r="F23"/>
  <c r="E23"/>
  <c r="D23"/>
  <c r="F9"/>
  <c r="F16" s="1"/>
  <c r="G9"/>
  <c r="D9"/>
  <c r="E9"/>
  <c r="F6"/>
  <c r="H10"/>
  <c r="H12"/>
  <c r="C23"/>
  <c r="E8"/>
  <c r="D8"/>
  <c r="G8"/>
  <c r="F33" l="1"/>
  <c r="H9"/>
  <c r="C6"/>
  <c r="C33" s="1"/>
  <c r="D33"/>
  <c r="E33"/>
  <c r="G16"/>
  <c r="G18" s="1"/>
  <c r="G25" s="1"/>
  <c r="G29" s="1"/>
  <c r="G32" s="1"/>
  <c r="G33"/>
  <c r="D16"/>
  <c r="D18" s="1"/>
  <c r="D25" s="1"/>
  <c r="D29" s="1"/>
  <c r="D32" s="1"/>
  <c r="H23"/>
  <c r="H20"/>
  <c r="E16"/>
  <c r="E18" s="1"/>
  <c r="E25" s="1"/>
  <c r="E29" s="1"/>
  <c r="E32" s="1"/>
  <c r="F18"/>
  <c r="F25" s="1"/>
  <c r="F29" s="1"/>
  <c r="F32" s="1"/>
  <c r="H8"/>
  <c r="F31" l="1"/>
  <c r="F34" s="1"/>
  <c r="H6"/>
  <c r="C18"/>
  <c r="C25" s="1"/>
  <c r="C29" s="1"/>
  <c r="E31"/>
  <c r="E34" s="1"/>
  <c r="G31"/>
  <c r="G34" s="1"/>
  <c r="H33"/>
  <c r="H16"/>
  <c r="D31"/>
  <c r="D34" s="1"/>
  <c r="H18" l="1"/>
  <c r="C32"/>
  <c r="H25"/>
  <c r="C31" l="1"/>
  <c r="C34" s="1"/>
  <c r="H27" l="1"/>
  <c r="H29" l="1"/>
  <c r="H32" l="1"/>
  <c r="H34" l="1"/>
  <c r="H31"/>
</calcChain>
</file>

<file path=xl/sharedStrings.xml><?xml version="1.0" encoding="utf-8"?>
<sst xmlns="http://schemas.openxmlformats.org/spreadsheetml/2006/main" count="163" uniqueCount="135">
  <si>
    <t>CONTO ECONOMICO</t>
  </si>
  <si>
    <t>Anno 1</t>
  </si>
  <si>
    <t>Anno 2</t>
  </si>
  <si>
    <t>Anno 3</t>
  </si>
  <si>
    <t>Anno 4</t>
  </si>
  <si>
    <t>Anno 5</t>
  </si>
  <si>
    <t>TOTALE</t>
  </si>
  <si>
    <t>(+)</t>
  </si>
  <si>
    <t>Fatturato medio annuo</t>
  </si>
  <si>
    <t>(A) Ricavi Totali</t>
  </si>
  <si>
    <t>(-)</t>
  </si>
  <si>
    <t>Spese generali</t>
  </si>
  <si>
    <t>Oneri diversi di gestione</t>
  </si>
  <si>
    <t>(B) Costi operativi totali</t>
  </si>
  <si>
    <t>( C) Margine operativo lordo (A) - (B)</t>
  </si>
  <si>
    <t>Ammortamento beni materiali</t>
  </si>
  <si>
    <t>Ammortamento beni immateriali</t>
  </si>
  <si>
    <t>(D) Totale ammortamenti e accantonamenti</t>
  </si>
  <si>
    <t>(E) Margine operativo netto</t>
  </si>
  <si>
    <t>Oneri finanziari</t>
  </si>
  <si>
    <t>(G) Utile ante imposte</t>
  </si>
  <si>
    <t>Imposte e tasse</t>
  </si>
  <si>
    <t>(H) Utile netto</t>
  </si>
  <si>
    <t>Descrizione</t>
  </si>
  <si>
    <t>Quantità presuntive</t>
  </si>
  <si>
    <t>Caffè lungo</t>
  </si>
  <si>
    <t>Caffè macchiato</t>
  </si>
  <si>
    <t>Cappuccino</t>
  </si>
  <si>
    <t>Tè al limone</t>
  </si>
  <si>
    <t>Cappuccino d'orzo</t>
  </si>
  <si>
    <t>INVESTIMENTI</t>
  </si>
  <si>
    <t>AMMORTAMENTO</t>
  </si>
  <si>
    <t>Costo ( c )</t>
  </si>
  <si>
    <t>Descrizione Prodotto</t>
  </si>
  <si>
    <t>Importo</t>
  </si>
  <si>
    <t>Distributore automatico di bevande calde</t>
  </si>
  <si>
    <t>Distributore automatico di prodotti refrigerati, bevande e snack</t>
  </si>
  <si>
    <t>COSTI</t>
  </si>
  <si>
    <t>Costo annuo prodotti</t>
  </si>
  <si>
    <t>Totale costi</t>
  </si>
  <si>
    <t>RICAVI</t>
  </si>
  <si>
    <t>N. utilizzatori giornalieri</t>
  </si>
  <si>
    <t>N. giorni lavorativi l'anno</t>
  </si>
  <si>
    <t>N. erogazioni per utilizzatore al giorno</t>
  </si>
  <si>
    <t>N. erogazioni complessive l'anno</t>
  </si>
  <si>
    <t>Prezzo medio del prodotto erogato (IVA esclusa)</t>
  </si>
  <si>
    <t>FATTURATO MEDIO ANNUO</t>
  </si>
  <si>
    <t>Canone d'uso dei locali</t>
  </si>
  <si>
    <t>Alunni</t>
  </si>
  <si>
    <t>Dipendenti</t>
  </si>
  <si>
    <t>Percentuale (discrezionale) %</t>
  </si>
  <si>
    <t>Vita utile</t>
  </si>
  <si>
    <t>Costo orario per addetto</t>
  </si>
  <si>
    <t>N. ore impiegate per manutenzione per distributore</t>
  </si>
  <si>
    <t>N. di consegne</t>
  </si>
  <si>
    <t>Spese di trasporto per consegne</t>
  </si>
  <si>
    <t>Spese di trasporto complessive</t>
  </si>
  <si>
    <t>Spese di trasporto</t>
  </si>
  <si>
    <t>IRES (24%)</t>
  </si>
  <si>
    <t>IRAP (3,9%)</t>
  </si>
  <si>
    <t>ONERI FINANZIARI</t>
  </si>
  <si>
    <t>Costo personale</t>
  </si>
  <si>
    <t>Costo prodotti</t>
  </si>
  <si>
    <t>Utenze</t>
  </si>
  <si>
    <t>Distributore automatico di bevande calde- dim. …</t>
  </si>
  <si>
    <t>Costo complessivo manutenzione</t>
  </si>
  <si>
    <t>Costo complessivo rifornimento</t>
  </si>
  <si>
    <t>N. interventi di rifornimento</t>
  </si>
  <si>
    <t>Costo del personale</t>
  </si>
  <si>
    <t>N.distributori</t>
  </si>
  <si>
    <t>N. ore impiegate per rifornimento per distributore</t>
  </si>
  <si>
    <t>Totale ammortamento</t>
  </si>
  <si>
    <t>Listino prezzi a base di gara</t>
  </si>
  <si>
    <t>DISTRIBUTORI AUTOMATICI BEVANDE CALDE</t>
  </si>
  <si>
    <t>Prodotto con marca</t>
  </si>
  <si>
    <t>Caffè espresso</t>
  </si>
  <si>
    <t xml:space="preserve">Caffè lungo </t>
  </si>
  <si>
    <t>Caffè lungo con cacao</t>
  </si>
  <si>
    <t>Caffè espresso con cacao</t>
  </si>
  <si>
    <t>Cappuccino classico</t>
  </si>
  <si>
    <t>Cappuccino al cioccolato</t>
  </si>
  <si>
    <t>Caffè decaffeinato</t>
  </si>
  <si>
    <t>Prodotto senza marca</t>
  </si>
  <si>
    <t xml:space="preserve">Caffè con cioccolato </t>
  </si>
  <si>
    <t>Orzo corto</t>
  </si>
  <si>
    <t xml:space="preserve">Orzo lungo </t>
  </si>
  <si>
    <t>Orzo macchiato</t>
  </si>
  <si>
    <t>Orzo macchiato con cacao</t>
  </si>
  <si>
    <t>Cappuccino d'orzo con cacao</t>
  </si>
  <si>
    <t>Bevande all'orzo</t>
  </si>
  <si>
    <t>Bevande al ginseng</t>
  </si>
  <si>
    <t>Caffè macchiato con cacao</t>
  </si>
  <si>
    <t>Cappuccino con cacao</t>
  </si>
  <si>
    <t>Altre bevande calde</t>
  </si>
  <si>
    <t>Latte macchiato</t>
  </si>
  <si>
    <t>Cioccolata calda</t>
  </si>
  <si>
    <t>Latte al cioccolato</t>
  </si>
  <si>
    <t>Bicchiere vuoto</t>
  </si>
  <si>
    <t>DISTRIBUTORI AUTOMATICI BEVANDE FREDDE E SNACK</t>
  </si>
  <si>
    <t>Acqua naturale (bottiglie da 500 ml) con residuo fisso non superiore a 1500 mg/l)</t>
  </si>
  <si>
    <t>The freddo (limone, pesca, verde) ad es. San Benedetto, Nestea, Twinings (bottiglie da 500 ml)</t>
  </si>
  <si>
    <t>Succhi di frutta in tetrapak 200 ml (di qualsiasi tipologia o gusto particolare)</t>
  </si>
  <si>
    <t>Succhi di frutta in PET 250 ml ad es. Yoga, Santal, Valfrutta (di qualsiasi tipologia o gusto particolare)</t>
  </si>
  <si>
    <t>Bibite gassate quali ad es. Coca Cola (standard e zero), aranciata (Fanta, San Pellegrino, Oransoda, Lemonsoda), Chinotto (San Pellegrino), Schweppes (classico, limone, pompelmo), lattine/PET da 330 ml</t>
  </si>
  <si>
    <t>Bevanda energetica PET (ad es.Gatorade, Energade, Powergade)</t>
  </si>
  <si>
    <t>Bevande fredde</t>
  </si>
  <si>
    <t>Snack salati</t>
  </si>
  <si>
    <t>Patatine in busta (vari gusti ) gr. 25</t>
  </si>
  <si>
    <t>Croccanti salati gr. 40/50 quali:  ad es.Croccantelle, schiacciatine, crackers Pavesi (vari gusti), tarallini, sticks</t>
  </si>
  <si>
    <t>Prodotti freschi</t>
  </si>
  <si>
    <t>Piadinette, salamini Beretta/focacce ripiene</t>
  </si>
  <si>
    <t>Tramezzini (2 pezzi)</t>
  </si>
  <si>
    <t>Confezioni di frutta fresca</t>
  </si>
  <si>
    <t>Snack dolci</t>
  </si>
  <si>
    <t>Ad es. Kinder bueno, Kit Kat, Snickers, M&amp;Ms, Mars, Kinder barrette cioccolato</t>
  </si>
  <si>
    <t>Merendine da frigo: ad es. Kinder, Fiesta, Delice, Fetta a latte, Pinguì, Paradiso</t>
  </si>
  <si>
    <t>Merendine da forno: Crostatine, cornetti, krapfen, frolle</t>
  </si>
  <si>
    <t>Snacks dietetici/ipocalorici quali: barrette ad es.  Kellogg's, Vitasnella, Pavesini, Riso Scotti e per celiaci</t>
  </si>
  <si>
    <t>Biscotti da 6 pezzi quali ad es.: Oreo, Ringo e Wafer Loacker</t>
  </si>
  <si>
    <t>Yogurt da bere</t>
  </si>
  <si>
    <t>Gomme da masticare, caramelle alla menta</t>
  </si>
  <si>
    <t>Totale</t>
  </si>
  <si>
    <t xml:space="preserve">Stima </t>
  </si>
  <si>
    <t>Anno</t>
  </si>
  <si>
    <t>Tasso d'interesse</t>
  </si>
  <si>
    <t>Anni concessione</t>
  </si>
  <si>
    <t>Interesse annuo</t>
  </si>
  <si>
    <t>N. interventi di manutenzione per distributore (per settimana)</t>
  </si>
  <si>
    <t>N. settimane lavorative</t>
  </si>
  <si>
    <t>DISTRIBUTORE DI ACQUA POTABILE MICROFILTRATA</t>
  </si>
  <si>
    <t>Acqua microfiltrata potabile naturale</t>
  </si>
  <si>
    <t>Acqua microfiltrata potabile frizzante</t>
  </si>
  <si>
    <t>Acqua microfiltrata potabile leggermente frizzante</t>
  </si>
  <si>
    <t>Distributore automatico di acqua potabile microfiltrata</t>
  </si>
  <si>
    <t xml:space="preserve">Acqua frizzante (lbottiglie da 500 ml) 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</si>
</sst>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410]_-;\-* #,##0.00\ [$€-410]_-;_-* &quot;-&quot;??\ [$€-410]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9847407452621"/>
      </left>
      <right style="thin">
        <color theme="0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medium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medium">
        <color theme="0" tint="-0.149998474074526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4" fillId="2" borderId="3" xfId="0" applyFont="1" applyFill="1" applyBorder="1" applyAlignment="1">
      <alignment horizontal="center" vertical="center"/>
    </xf>
    <xf numFmtId="0" fontId="3" fillId="3" borderId="3" xfId="0" applyFont="1" applyFill="1" applyBorder="1"/>
    <xf numFmtId="0" fontId="4" fillId="3" borderId="3" xfId="0" applyFont="1" applyFill="1" applyBorder="1" applyAlignment="1">
      <alignment horizontal="center" vertical="center"/>
    </xf>
    <xf numFmtId="43" fontId="4" fillId="3" borderId="3" xfId="1" applyFont="1" applyFill="1" applyBorder="1" applyAlignment="1">
      <alignment horizontal="center" vertical="center"/>
    </xf>
    <xf numFmtId="0" fontId="0" fillId="0" borderId="3" xfId="0" applyBorder="1"/>
    <xf numFmtId="43" fontId="0" fillId="0" borderId="3" xfId="1" applyFont="1" applyBorder="1"/>
    <xf numFmtId="43" fontId="2" fillId="0" borderId="3" xfId="1" applyFont="1" applyBorder="1" applyAlignment="1">
      <alignment horizontal="center" vertical="center"/>
    </xf>
    <xf numFmtId="43" fontId="0" fillId="0" borderId="3" xfId="1" applyFont="1" applyBorder="1" applyAlignment="1">
      <alignment horizontal="center" vertical="center"/>
    </xf>
    <xf numFmtId="0" fontId="2" fillId="0" borderId="3" xfId="0" applyFont="1" applyBorder="1"/>
    <xf numFmtId="43" fontId="0" fillId="0" borderId="0" xfId="0" applyNumberFormat="1"/>
    <xf numFmtId="0" fontId="0" fillId="0" borderId="3" xfId="0" applyFill="1" applyBorder="1"/>
    <xf numFmtId="43" fontId="0" fillId="0" borderId="3" xfId="1" applyFont="1" applyFill="1" applyBorder="1"/>
    <xf numFmtId="0" fontId="0" fillId="4" borderId="3" xfId="0" applyFill="1" applyBorder="1"/>
    <xf numFmtId="0" fontId="5" fillId="4" borderId="3" xfId="0" applyFont="1" applyFill="1" applyBorder="1"/>
    <xf numFmtId="43" fontId="0" fillId="4" borderId="3" xfId="1" applyFont="1" applyFill="1" applyBorder="1" applyAlignment="1">
      <alignment horizontal="center"/>
    </xf>
    <xf numFmtId="0" fontId="5" fillId="0" borderId="3" xfId="0" applyFont="1" applyBorder="1"/>
    <xf numFmtId="0" fontId="6" fillId="0" borderId="3" xfId="0" applyFont="1" applyBorder="1"/>
    <xf numFmtId="0" fontId="2" fillId="0" borderId="0" xfId="0" applyFont="1"/>
    <xf numFmtId="10" fontId="0" fillId="0" borderId="0" xfId="2" applyNumberFormat="1" applyFont="1"/>
    <xf numFmtId="0" fontId="7" fillId="0" borderId="0" xfId="0" applyFont="1"/>
    <xf numFmtId="0" fontId="4" fillId="2" borderId="3" xfId="0" applyFont="1" applyFill="1" applyBorder="1"/>
    <xf numFmtId="44" fontId="4" fillId="2" borderId="3" xfId="0" applyNumberFormat="1" applyFont="1" applyFill="1" applyBorder="1" applyAlignment="1">
      <alignment vertical="center"/>
    </xf>
    <xf numFmtId="164" fontId="9" fillId="0" borderId="3" xfId="0" applyNumberFormat="1" applyFont="1" applyBorder="1" applyAlignment="1">
      <alignment horizontal="center"/>
    </xf>
    <xf numFmtId="0" fontId="4" fillId="2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44" fontId="0" fillId="0" borderId="3" xfId="0" applyNumberFormat="1" applyBorder="1" applyAlignment="1">
      <alignment vertical="center"/>
    </xf>
    <xf numFmtId="43" fontId="0" fillId="0" borderId="3" xfId="0" applyNumberForma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4" fontId="0" fillId="5" borderId="7" xfId="0" applyNumberForma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2" fillId="5" borderId="8" xfId="0" applyFont="1" applyFill="1" applyBorder="1" applyAlignment="1">
      <alignment vertical="center"/>
    </xf>
    <xf numFmtId="164" fontId="0" fillId="0" borderId="2" xfId="0" applyNumberFormat="1" applyBorder="1" applyAlignment="1">
      <alignment vertical="center"/>
    </xf>
    <xf numFmtId="44" fontId="0" fillId="0" borderId="0" xfId="0" applyNumberFormat="1"/>
    <xf numFmtId="0" fontId="5" fillId="0" borderId="3" xfId="0" applyFont="1" applyFill="1" applyBorder="1"/>
    <xf numFmtId="43" fontId="0" fillId="7" borderId="3" xfId="0" applyNumberFormat="1" applyFill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64" fontId="9" fillId="7" borderId="3" xfId="0" applyNumberFormat="1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9" fillId="0" borderId="6" xfId="0" applyFont="1" applyBorder="1" applyAlignment="1">
      <alignment vertical="center"/>
    </xf>
    <xf numFmtId="44" fontId="0" fillId="7" borderId="6" xfId="0" applyNumberFormat="1" applyFill="1" applyBorder="1" applyAlignment="1">
      <alignment vertical="center"/>
    </xf>
    <xf numFmtId="43" fontId="0" fillId="4" borderId="3" xfId="1" applyFont="1" applyFill="1" applyBorder="1" applyAlignment="1">
      <alignment horizontal="center" vertical="center"/>
    </xf>
    <xf numFmtId="43" fontId="2" fillId="4" borderId="3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right"/>
    </xf>
    <xf numFmtId="43" fontId="0" fillId="0" borderId="3" xfId="1" applyNumberFormat="1" applyFont="1" applyBorder="1"/>
    <xf numFmtId="0" fontId="10" fillId="2" borderId="14" xfId="0" applyFont="1" applyFill="1" applyBorder="1"/>
    <xf numFmtId="0" fontId="10" fillId="2" borderId="3" xfId="0" applyFont="1" applyFill="1" applyBorder="1"/>
    <xf numFmtId="0" fontId="10" fillId="2" borderId="15" xfId="0" applyFont="1" applyFill="1" applyBorder="1"/>
    <xf numFmtId="0" fontId="0" fillId="3" borderId="3" xfId="0" applyFill="1" applyBorder="1"/>
    <xf numFmtId="43" fontId="0" fillId="3" borderId="3" xfId="0" applyNumberFormat="1" applyFill="1" applyBorder="1" applyAlignment="1">
      <alignment horizontal="center"/>
    </xf>
    <xf numFmtId="43" fontId="2" fillId="3" borderId="3" xfId="1" applyFont="1" applyFill="1" applyBorder="1" applyAlignment="1">
      <alignment horizontal="center" vertical="center"/>
    </xf>
    <xf numFmtId="0" fontId="2" fillId="8" borderId="3" xfId="0" applyFont="1" applyFill="1" applyBorder="1" applyAlignment="1">
      <alignment vertical="center"/>
    </xf>
    <xf numFmtId="164" fontId="0" fillId="8" borderId="3" xfId="0" applyNumberFormat="1" applyFill="1" applyBorder="1" applyAlignment="1">
      <alignment vertical="center"/>
    </xf>
    <xf numFmtId="0" fontId="2" fillId="8" borderId="3" xfId="0" applyFont="1" applyFill="1" applyBorder="1"/>
    <xf numFmtId="164" fontId="2" fillId="8" borderId="3" xfId="0" applyNumberFormat="1" applyFont="1" applyFill="1" applyBorder="1"/>
    <xf numFmtId="43" fontId="0" fillId="7" borderId="3" xfId="1" applyFont="1" applyFill="1" applyBorder="1"/>
    <xf numFmtId="43" fontId="0" fillId="3" borderId="3" xfId="1" applyFont="1" applyFill="1" applyBorder="1"/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4" fillId="2" borderId="3" xfId="0" applyFont="1" applyFill="1" applyBorder="1" applyAlignment="1">
      <alignment vertical="center" wrapText="1"/>
    </xf>
    <xf numFmtId="0" fontId="8" fillId="10" borderId="3" xfId="0" applyFont="1" applyFill="1" applyBorder="1" applyAlignment="1">
      <alignment vertical="center"/>
    </xf>
    <xf numFmtId="0" fontId="8" fillId="10" borderId="10" xfId="0" applyFont="1" applyFill="1" applyBorder="1" applyAlignment="1">
      <alignment vertical="center"/>
    </xf>
    <xf numFmtId="0" fontId="10" fillId="2" borderId="1" xfId="0" applyFont="1" applyFill="1" applyBorder="1"/>
    <xf numFmtId="0" fontId="0" fillId="0" borderId="16" xfId="0" applyFill="1" applyBorder="1"/>
    <xf numFmtId="9" fontId="0" fillId="7" borderId="17" xfId="2" applyFont="1" applyFill="1" applyBorder="1"/>
    <xf numFmtId="0" fontId="0" fillId="0" borderId="21" xfId="0" applyFill="1" applyBorder="1"/>
    <xf numFmtId="44" fontId="0" fillId="0" borderId="18" xfId="3" applyFont="1" applyBorder="1"/>
    <xf numFmtId="44" fontId="0" fillId="7" borderId="3" xfId="3" applyFont="1" applyFill="1" applyBorder="1" applyAlignment="1">
      <alignment vertical="center"/>
    </xf>
    <xf numFmtId="2" fontId="0" fillId="7" borderId="3" xfId="0" applyNumberFormat="1" applyFill="1" applyBorder="1" applyAlignment="1">
      <alignment vertical="center"/>
    </xf>
    <xf numFmtId="2" fontId="0" fillId="7" borderId="6" xfId="0" applyNumberFormat="1" applyFill="1" applyBorder="1" applyAlignment="1">
      <alignment vertical="center"/>
    </xf>
    <xf numFmtId="44" fontId="8" fillId="10" borderId="10" xfId="3" applyFont="1" applyFill="1" applyBorder="1" applyAlignment="1">
      <alignment vertical="center"/>
    </xf>
    <xf numFmtId="44" fontId="4" fillId="2" borderId="3" xfId="3" applyFont="1" applyFill="1" applyBorder="1" applyAlignment="1">
      <alignment vertical="center"/>
    </xf>
    <xf numFmtId="44" fontId="8" fillId="10" borderId="3" xfId="3" applyFont="1" applyFill="1" applyBorder="1" applyAlignment="1">
      <alignment vertical="center"/>
    </xf>
    <xf numFmtId="44" fontId="4" fillId="2" borderId="3" xfId="3" applyFont="1" applyFill="1" applyBorder="1" applyAlignment="1">
      <alignment vertical="center" wrapText="1"/>
    </xf>
    <xf numFmtId="44" fontId="0" fillId="0" borderId="0" xfId="3" applyFont="1"/>
    <xf numFmtId="44" fontId="0" fillId="7" borderId="17" xfId="3" applyFont="1" applyFill="1" applyBorder="1"/>
    <xf numFmtId="44" fontId="0" fillId="0" borderId="17" xfId="3" applyFont="1" applyFill="1" applyBorder="1"/>
    <xf numFmtId="0" fontId="0" fillId="7" borderId="3" xfId="0" applyNumberFormat="1" applyFill="1" applyBorder="1"/>
    <xf numFmtId="44" fontId="4" fillId="9" borderId="3" xfId="3" applyFont="1" applyFill="1" applyBorder="1" applyAlignment="1">
      <alignment vertical="center"/>
    </xf>
    <xf numFmtId="44" fontId="0" fillId="0" borderId="3" xfId="3" applyFont="1" applyBorder="1"/>
    <xf numFmtId="9" fontId="0" fillId="7" borderId="3" xfId="2" applyFont="1" applyFill="1" applyBorder="1"/>
    <xf numFmtId="44" fontId="0" fillId="8" borderId="3" xfId="0" applyNumberFormat="1" applyFill="1" applyBorder="1" applyAlignment="1">
      <alignment vertical="center"/>
    </xf>
    <xf numFmtId="44" fontId="2" fillId="8" borderId="0" xfId="3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right" wrapText="1"/>
    </xf>
    <xf numFmtId="0" fontId="4" fillId="6" borderId="1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</cellXfs>
  <cellStyles count="4">
    <cellStyle name="Migliaia" xfId="1" builtinId="3"/>
    <cellStyle name="Normale" xfId="0" builtinId="0"/>
    <cellStyle name="Percentuale" xfId="2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2060"/>
  </sheetPr>
  <dimension ref="A2:M38"/>
  <sheetViews>
    <sheetView showGridLines="0" topLeftCell="A10" zoomScaleNormal="100" workbookViewId="0">
      <selection activeCell="N11" sqref="N11"/>
    </sheetView>
  </sheetViews>
  <sheetFormatPr defaultRowHeight="15"/>
  <cols>
    <col min="1" max="1" width="3.140625" customWidth="1"/>
    <col min="2" max="2" width="48" customWidth="1"/>
    <col min="3" max="7" width="13.140625" customWidth="1"/>
    <col min="8" max="8" width="17" customWidth="1"/>
    <col min="10" max="10" width="12.85546875" bestFit="1" customWidth="1"/>
  </cols>
  <sheetData>
    <row r="2" spans="1:10" ht="45.6" customHeight="1">
      <c r="A2" s="88" t="s">
        <v>0</v>
      </c>
      <c r="B2" s="89"/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10" ht="14.45" customHeight="1">
      <c r="A3" s="2"/>
      <c r="B3" s="3"/>
      <c r="C3" s="4"/>
      <c r="D3" s="4"/>
      <c r="E3" s="4"/>
      <c r="F3" s="4"/>
      <c r="G3" s="4"/>
      <c r="H3" s="4"/>
    </row>
    <row r="4" spans="1:10">
      <c r="A4" s="5" t="s">
        <v>7</v>
      </c>
      <c r="B4" s="5" t="s">
        <v>8</v>
      </c>
      <c r="C4" s="6">
        <f>+'DISTRIBUTORI_DETTAGLIO RICAVI'!$B$14</f>
        <v>0</v>
      </c>
      <c r="D4" s="6">
        <f>+'DISTRIBUTORI_DETTAGLIO RICAVI'!$B$14</f>
        <v>0</v>
      </c>
      <c r="E4" s="6">
        <f>+'DISTRIBUTORI_DETTAGLIO RICAVI'!$B$14</f>
        <v>0</v>
      </c>
      <c r="F4" s="6">
        <f>+'DISTRIBUTORI_DETTAGLIO RICAVI'!$B$14</f>
        <v>0</v>
      </c>
      <c r="G4" s="6">
        <f>+'DISTRIBUTORI_DETTAGLIO RICAVI'!$B$14</f>
        <v>0</v>
      </c>
      <c r="H4" s="7">
        <f>+SUM(C4:G4)</f>
        <v>0</v>
      </c>
    </row>
    <row r="5" spans="1:10">
      <c r="A5" s="5"/>
      <c r="B5" s="5"/>
      <c r="C5" s="6"/>
      <c r="D5" s="6"/>
      <c r="E5" s="6"/>
      <c r="F5" s="6"/>
      <c r="G5" s="6"/>
      <c r="H5" s="8"/>
    </row>
    <row r="6" spans="1:10">
      <c r="A6" s="5"/>
      <c r="B6" s="9" t="s">
        <v>9</v>
      </c>
      <c r="C6" s="7">
        <f>+C4</f>
        <v>0</v>
      </c>
      <c r="D6" s="7">
        <f t="shared" ref="D6:G6" si="0">+D4</f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7">
        <f>+SUM(C6:G6)</f>
        <v>0</v>
      </c>
    </row>
    <row r="7" spans="1:10">
      <c r="A7" s="5"/>
      <c r="B7" s="5"/>
      <c r="C7" s="8"/>
      <c r="D7" s="8"/>
      <c r="E7" s="8"/>
      <c r="F7" s="8"/>
      <c r="G7" s="8"/>
      <c r="H7" s="8"/>
    </row>
    <row r="8" spans="1:10">
      <c r="A8" s="5" t="s">
        <v>10</v>
      </c>
      <c r="B8" s="5" t="s">
        <v>61</v>
      </c>
      <c r="C8" s="6">
        <f>+'DISTRIBUTORI_DETTAGLIO COSTI'!$B$4</f>
        <v>0</v>
      </c>
      <c r="D8" s="6">
        <f>+'DISTRIBUTORI_DETTAGLIO COSTI'!$B$11</f>
        <v>0</v>
      </c>
      <c r="E8" s="6">
        <f>+'DISTRIBUTORI_DETTAGLIO COSTI'!$B$11</f>
        <v>0</v>
      </c>
      <c r="F8" s="6">
        <f>+'DISTRIBUTORI_DETTAGLIO COSTI'!$B$11</f>
        <v>0</v>
      </c>
      <c r="G8" s="6">
        <f>+'DISTRIBUTORI_DETTAGLIO COSTI'!$B$11</f>
        <v>0</v>
      </c>
      <c r="H8" s="7">
        <f t="shared" ref="H8:H14" si="1">+SUM(C8:G8)</f>
        <v>0</v>
      </c>
      <c r="J8" s="10"/>
    </row>
    <row r="9" spans="1:10">
      <c r="A9" s="11" t="s">
        <v>10</v>
      </c>
      <c r="B9" s="11" t="s">
        <v>62</v>
      </c>
      <c r="C9" s="12">
        <f>+'DISTRIBUTORI_DETTAGLIO COSTI'!$B$14</f>
        <v>0</v>
      </c>
      <c r="D9" s="12">
        <f>+'DISTRIBUTORI_DETTAGLIO COSTI'!$B$14</f>
        <v>0</v>
      </c>
      <c r="E9" s="12">
        <f>+'DISTRIBUTORI_DETTAGLIO COSTI'!$B$14</f>
        <v>0</v>
      </c>
      <c r="F9" s="12">
        <f>+'DISTRIBUTORI_DETTAGLIO COSTI'!$B$14</f>
        <v>0</v>
      </c>
      <c r="G9" s="12">
        <f>+'DISTRIBUTORI_DETTAGLIO COSTI'!$B$14</f>
        <v>0</v>
      </c>
      <c r="H9" s="7">
        <f t="shared" si="1"/>
        <v>0</v>
      </c>
      <c r="J9" s="10"/>
    </row>
    <row r="10" spans="1:10">
      <c r="A10" s="5" t="s">
        <v>10</v>
      </c>
      <c r="B10" s="5" t="s">
        <v>57</v>
      </c>
      <c r="C10" s="6">
        <f>+'DISTRIBUTORI_DETTAGLIO COSTI'!$B$15</f>
        <v>0</v>
      </c>
      <c r="D10" s="6">
        <f>+'DISTRIBUTORI_DETTAGLIO COSTI'!$B$15</f>
        <v>0</v>
      </c>
      <c r="E10" s="6">
        <f>+'DISTRIBUTORI_DETTAGLIO COSTI'!$B$15</f>
        <v>0</v>
      </c>
      <c r="F10" s="6">
        <f>+'DISTRIBUTORI_DETTAGLIO COSTI'!$B$15</f>
        <v>0</v>
      </c>
      <c r="G10" s="6">
        <f>+'DISTRIBUTORI_DETTAGLIO COSTI'!$B$15</f>
        <v>0</v>
      </c>
      <c r="H10" s="7">
        <f t="shared" si="1"/>
        <v>0</v>
      </c>
    </row>
    <row r="11" spans="1:10">
      <c r="A11" s="5" t="s">
        <v>10</v>
      </c>
      <c r="B11" s="5" t="s">
        <v>63</v>
      </c>
      <c r="C11" s="6">
        <f>+'DISTRIBUTORI_DETTAGLIO COSTI'!$B$19</f>
        <v>0</v>
      </c>
      <c r="D11" s="6"/>
      <c r="E11" s="6"/>
      <c r="F11" s="6"/>
      <c r="G11" s="6"/>
      <c r="H11" s="7">
        <f t="shared" si="1"/>
        <v>0</v>
      </c>
    </row>
    <row r="12" spans="1:10">
      <c r="A12" s="11" t="s">
        <v>10</v>
      </c>
      <c r="B12" s="11" t="s">
        <v>11</v>
      </c>
      <c r="C12" s="12">
        <f>+'DISTRIBUTORI_DETTAGLIO COSTI'!$B$18</f>
        <v>0</v>
      </c>
      <c r="D12" s="12">
        <f>+'DISTRIBUTORI_DETTAGLIO COSTI'!$B$18</f>
        <v>0</v>
      </c>
      <c r="E12" s="12">
        <f>+'DISTRIBUTORI_DETTAGLIO COSTI'!$B$18</f>
        <v>0</v>
      </c>
      <c r="F12" s="12">
        <f>+'DISTRIBUTORI_DETTAGLIO COSTI'!$B$18</f>
        <v>0</v>
      </c>
      <c r="G12" s="12">
        <f>+'DISTRIBUTORI_DETTAGLIO COSTI'!$B$18</f>
        <v>0</v>
      </c>
      <c r="H12" s="7">
        <f t="shared" si="1"/>
        <v>0</v>
      </c>
    </row>
    <row r="13" spans="1:10">
      <c r="A13" s="5" t="s">
        <v>10</v>
      </c>
      <c r="B13" s="37" t="s">
        <v>47</v>
      </c>
      <c r="C13" s="60"/>
      <c r="D13" s="61">
        <f>+$C$13</f>
        <v>0</v>
      </c>
      <c r="E13" s="61">
        <f t="shared" ref="E13:G13" si="2">+$C$13</f>
        <v>0</v>
      </c>
      <c r="F13" s="61">
        <f t="shared" si="2"/>
        <v>0</v>
      </c>
      <c r="G13" s="61">
        <f t="shared" si="2"/>
        <v>0</v>
      </c>
      <c r="H13" s="7">
        <f t="shared" si="1"/>
        <v>0</v>
      </c>
    </row>
    <row r="14" spans="1:10">
      <c r="A14" s="13" t="s">
        <v>10</v>
      </c>
      <c r="B14" s="14" t="s">
        <v>12</v>
      </c>
      <c r="C14" s="15"/>
      <c r="D14" s="15"/>
      <c r="E14" s="15"/>
      <c r="F14" s="15"/>
      <c r="G14" s="15"/>
      <c r="H14" s="47">
        <f t="shared" si="1"/>
        <v>0</v>
      </c>
    </row>
    <row r="15" spans="1:10">
      <c r="A15" s="5"/>
      <c r="B15" s="16"/>
      <c r="C15" s="6"/>
      <c r="D15" s="6"/>
      <c r="E15" s="6"/>
      <c r="F15" s="6"/>
      <c r="G15" s="6"/>
      <c r="H15" s="6"/>
    </row>
    <row r="16" spans="1:10">
      <c r="A16" s="5"/>
      <c r="B16" s="17" t="s">
        <v>13</v>
      </c>
      <c r="C16" s="7">
        <f>+SUM(C8:C14)</f>
        <v>0</v>
      </c>
      <c r="D16" s="7">
        <f t="shared" ref="D16:G16" si="3">+SUM(D8:D14)</f>
        <v>0</v>
      </c>
      <c r="E16" s="7">
        <f t="shared" si="3"/>
        <v>0</v>
      </c>
      <c r="F16" s="7">
        <f t="shared" si="3"/>
        <v>0</v>
      </c>
      <c r="G16" s="7">
        <f t="shared" si="3"/>
        <v>0</v>
      </c>
      <c r="H16" s="7">
        <f>+SUM(C16:G16)</f>
        <v>0</v>
      </c>
    </row>
    <row r="17" spans="1:13">
      <c r="A17" s="5"/>
      <c r="B17" s="16"/>
      <c r="C17" s="6"/>
      <c r="D17" s="6"/>
      <c r="E17" s="6"/>
      <c r="F17" s="6"/>
      <c r="G17" s="6"/>
      <c r="H17" s="6"/>
    </row>
    <row r="18" spans="1:13">
      <c r="A18" s="5"/>
      <c r="B18" s="17" t="s">
        <v>14</v>
      </c>
      <c r="C18" s="7">
        <f>+C6-C16</f>
        <v>0</v>
      </c>
      <c r="D18" s="7">
        <f t="shared" ref="D18:G18" si="4">+D6-D16</f>
        <v>0</v>
      </c>
      <c r="E18" s="7">
        <f t="shared" si="4"/>
        <v>0</v>
      </c>
      <c r="F18" s="7">
        <f t="shared" si="4"/>
        <v>0</v>
      </c>
      <c r="G18" s="7">
        <f t="shared" si="4"/>
        <v>0</v>
      </c>
      <c r="H18" s="7">
        <f>+SUM(C18:G18)</f>
        <v>0</v>
      </c>
    </row>
    <row r="19" spans="1:13">
      <c r="A19" s="5"/>
      <c r="B19" s="16"/>
      <c r="C19" s="6"/>
      <c r="D19" s="6"/>
      <c r="E19" s="6"/>
      <c r="F19" s="6"/>
      <c r="G19" s="6"/>
      <c r="H19" s="6"/>
      <c r="J19" s="10"/>
      <c r="M19" s="18"/>
    </row>
    <row r="20" spans="1:13">
      <c r="A20" s="5" t="s">
        <v>10</v>
      </c>
      <c r="B20" s="16" t="s">
        <v>15</v>
      </c>
      <c r="C20" s="6">
        <f>+DISTRIBUTORI_AMMORTAMENTO!$F$7</f>
        <v>0</v>
      </c>
      <c r="D20" s="6">
        <f>+DISTRIBUTORI_AMMORTAMENTO!$F$7</f>
        <v>0</v>
      </c>
      <c r="E20" s="6">
        <f>+DISTRIBUTORI_AMMORTAMENTO!$F$7</f>
        <v>0</v>
      </c>
      <c r="F20" s="6">
        <f>+DISTRIBUTORI_AMMORTAMENTO!$F$7</f>
        <v>0</v>
      </c>
      <c r="G20" s="6">
        <f>+DISTRIBUTORI_AMMORTAMENTO!$F$7</f>
        <v>0</v>
      </c>
      <c r="H20" s="7">
        <f>+SUM(C20:G20)</f>
        <v>0</v>
      </c>
      <c r="J20" s="10"/>
    </row>
    <row r="21" spans="1:13">
      <c r="A21" s="13" t="s">
        <v>10</v>
      </c>
      <c r="B21" s="14" t="s">
        <v>16</v>
      </c>
      <c r="C21" s="15"/>
      <c r="D21" s="15"/>
      <c r="E21" s="15"/>
      <c r="F21" s="15"/>
      <c r="G21" s="15"/>
      <c r="H21" s="46"/>
    </row>
    <row r="22" spans="1:13">
      <c r="A22" s="5"/>
      <c r="B22" s="16"/>
      <c r="C22" s="6"/>
      <c r="D22" s="6"/>
      <c r="E22" s="6"/>
      <c r="F22" s="6"/>
      <c r="G22" s="6"/>
      <c r="H22" s="6"/>
    </row>
    <row r="23" spans="1:13">
      <c r="A23" s="5"/>
      <c r="B23" s="9" t="s">
        <v>17</v>
      </c>
      <c r="C23" s="7">
        <f>+SUM(C20:C21)</f>
        <v>0</v>
      </c>
      <c r="D23" s="7">
        <f t="shared" ref="D23:G23" si="5">+SUM(D20:D21)</f>
        <v>0</v>
      </c>
      <c r="E23" s="7">
        <f t="shared" si="5"/>
        <v>0</v>
      </c>
      <c r="F23" s="7">
        <f t="shared" si="5"/>
        <v>0</v>
      </c>
      <c r="G23" s="7">
        <f t="shared" si="5"/>
        <v>0</v>
      </c>
      <c r="H23" s="7">
        <f>+SUM(C23:G23)</f>
        <v>0</v>
      </c>
    </row>
    <row r="24" spans="1:13">
      <c r="A24" s="5"/>
      <c r="B24" s="5"/>
      <c r="C24" s="6"/>
      <c r="D24" s="6"/>
      <c r="E24" s="6"/>
      <c r="F24" s="6"/>
      <c r="G24" s="6"/>
      <c r="H24" s="6"/>
    </row>
    <row r="25" spans="1:13">
      <c r="A25" s="5"/>
      <c r="B25" s="9" t="s">
        <v>18</v>
      </c>
      <c r="C25" s="7">
        <f>+C18-C23</f>
        <v>0</v>
      </c>
      <c r="D25" s="7">
        <f t="shared" ref="D25:G25" si="6">+D18-D23</f>
        <v>0</v>
      </c>
      <c r="E25" s="7">
        <f t="shared" si="6"/>
        <v>0</v>
      </c>
      <c r="F25" s="7">
        <f t="shared" si="6"/>
        <v>0</v>
      </c>
      <c r="G25" s="7">
        <f t="shared" si="6"/>
        <v>0</v>
      </c>
      <c r="H25" s="7">
        <f>+SUM(C25:G25)</f>
        <v>0</v>
      </c>
    </row>
    <row r="26" spans="1:13">
      <c r="A26" s="5"/>
      <c r="B26" s="5"/>
      <c r="C26" s="6"/>
      <c r="D26" s="6"/>
      <c r="E26" s="6"/>
      <c r="F26" s="6"/>
      <c r="G26" s="6"/>
      <c r="H26" s="6"/>
    </row>
    <row r="27" spans="1:13">
      <c r="A27" s="5" t="s">
        <v>10</v>
      </c>
      <c r="B27" s="5" t="s">
        <v>19</v>
      </c>
      <c r="C27" s="6">
        <f>+'ONERI FINANZIARI'!F5</f>
        <v>0</v>
      </c>
      <c r="D27" s="6">
        <f>+'ONERI FINANZIARI'!F6</f>
        <v>0</v>
      </c>
      <c r="E27" s="6">
        <f>+'ONERI FINANZIARI'!F7</f>
        <v>0</v>
      </c>
      <c r="F27" s="6">
        <f>+'ONERI FINANZIARI'!F8</f>
        <v>0</v>
      </c>
      <c r="G27" s="6">
        <f>+'ONERI FINANZIARI'!F9</f>
        <v>0</v>
      </c>
      <c r="H27" s="7">
        <f>+SUM(C27:G27)</f>
        <v>0</v>
      </c>
    </row>
    <row r="28" spans="1:13">
      <c r="A28" s="5"/>
      <c r="B28" s="5"/>
      <c r="C28" s="6"/>
      <c r="D28" s="6"/>
      <c r="E28" s="6"/>
      <c r="F28" s="6"/>
      <c r="G28" s="6"/>
      <c r="H28" s="6"/>
    </row>
    <row r="29" spans="1:13">
      <c r="A29" s="5"/>
      <c r="B29" s="9" t="s">
        <v>20</v>
      </c>
      <c r="C29" s="7">
        <f>+C25-C27</f>
        <v>0</v>
      </c>
      <c r="D29" s="7">
        <f t="shared" ref="D29:G29" si="7">+D25-D27</f>
        <v>0</v>
      </c>
      <c r="E29" s="7">
        <f t="shared" si="7"/>
        <v>0</v>
      </c>
      <c r="F29" s="7">
        <f t="shared" si="7"/>
        <v>0</v>
      </c>
      <c r="G29" s="7">
        <f t="shared" si="7"/>
        <v>0</v>
      </c>
      <c r="H29" s="7">
        <f>+SUM(C29:G29)</f>
        <v>0</v>
      </c>
    </row>
    <row r="30" spans="1:13">
      <c r="A30" s="5"/>
      <c r="B30" s="5"/>
      <c r="C30" s="6"/>
      <c r="D30" s="6"/>
      <c r="E30" s="6"/>
      <c r="F30" s="6"/>
      <c r="G30" s="6"/>
      <c r="H30" s="5"/>
    </row>
    <row r="31" spans="1:13">
      <c r="A31" s="53" t="s">
        <v>10</v>
      </c>
      <c r="B31" s="53" t="s">
        <v>21</v>
      </c>
      <c r="C31" s="54">
        <f>+SUM(C32:C33)</f>
        <v>0</v>
      </c>
      <c r="D31" s="54">
        <f t="shared" ref="D31:G31" si="8">+SUM(D32:D33)</f>
        <v>0</v>
      </c>
      <c r="E31" s="54">
        <f t="shared" si="8"/>
        <v>0</v>
      </c>
      <c r="F31" s="54">
        <f t="shared" si="8"/>
        <v>0</v>
      </c>
      <c r="G31" s="54">
        <f t="shared" si="8"/>
        <v>0</v>
      </c>
      <c r="H31" s="55">
        <f>+SUM(C31:G31)</f>
        <v>0</v>
      </c>
    </row>
    <row r="32" spans="1:13">
      <c r="A32" s="5"/>
      <c r="B32" s="48" t="s">
        <v>58</v>
      </c>
      <c r="C32" s="49">
        <f>0.24*C29</f>
        <v>0</v>
      </c>
      <c r="D32" s="49">
        <f t="shared" ref="D32:G32" si="9">0.24*D29</f>
        <v>0</v>
      </c>
      <c r="E32" s="49">
        <f t="shared" si="9"/>
        <v>0</v>
      </c>
      <c r="F32" s="49">
        <f t="shared" si="9"/>
        <v>0</v>
      </c>
      <c r="G32" s="49">
        <f t="shared" si="9"/>
        <v>0</v>
      </c>
      <c r="H32" s="7">
        <f>+SUM(C32:G32)</f>
        <v>0</v>
      </c>
    </row>
    <row r="33" spans="1:9">
      <c r="A33" s="5"/>
      <c r="B33" s="48" t="s">
        <v>59</v>
      </c>
      <c r="C33" s="49">
        <f>0.039*((C6-(C9+C10+C12+C13+C14+C23)))</f>
        <v>0</v>
      </c>
      <c r="D33" s="49">
        <f t="shared" ref="D33:G33" si="10">0.039*((D6-(D9+D10+D12+D13+D14)))</f>
        <v>0</v>
      </c>
      <c r="E33" s="49">
        <f t="shared" si="10"/>
        <v>0</v>
      </c>
      <c r="F33" s="49">
        <f t="shared" si="10"/>
        <v>0</v>
      </c>
      <c r="G33" s="49">
        <f t="shared" si="10"/>
        <v>0</v>
      </c>
      <c r="H33" s="7">
        <f>+SUM(C33:G33)</f>
        <v>0</v>
      </c>
    </row>
    <row r="34" spans="1:9">
      <c r="A34" s="5"/>
      <c r="B34" s="9" t="s">
        <v>22</v>
      </c>
      <c r="C34" s="7">
        <f>+C29-C31</f>
        <v>0</v>
      </c>
      <c r="D34" s="7">
        <f t="shared" ref="D34:G34" si="11">+D29-D31</f>
        <v>0</v>
      </c>
      <c r="E34" s="7">
        <f t="shared" si="11"/>
        <v>0</v>
      </c>
      <c r="F34" s="7">
        <f t="shared" si="11"/>
        <v>0</v>
      </c>
      <c r="G34" s="7">
        <f t="shared" si="11"/>
        <v>0</v>
      </c>
      <c r="H34" s="7">
        <f>+SUM(C34:G34)</f>
        <v>0</v>
      </c>
    </row>
    <row r="36" spans="1:9">
      <c r="C36" s="10"/>
    </row>
    <row r="38" spans="1:9">
      <c r="C38" s="10"/>
      <c r="D38" s="10"/>
      <c r="E38" s="10"/>
      <c r="F38" s="10"/>
      <c r="G38" s="10"/>
      <c r="H38" s="10"/>
      <c r="I38" s="19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D70"/>
  <sheetViews>
    <sheetView showGridLines="0" topLeftCell="A59" workbookViewId="0">
      <selection activeCell="A77" sqref="A77"/>
    </sheetView>
  </sheetViews>
  <sheetFormatPr defaultRowHeight="15"/>
  <cols>
    <col min="1" max="1" width="62.140625" style="62" customWidth="1"/>
    <col min="2" max="2" width="17.5703125" style="79" customWidth="1"/>
    <col min="3" max="3" width="20.42578125" bestFit="1" customWidth="1"/>
    <col min="4" max="4" width="24.5703125" style="79" customWidth="1"/>
    <col min="5" max="5" width="28.85546875" customWidth="1"/>
  </cols>
  <sheetData>
    <row r="3" spans="1:4" ht="17.100000000000001" customHeight="1">
      <c r="A3" s="90" t="s">
        <v>72</v>
      </c>
      <c r="B3" s="90"/>
      <c r="C3" s="90"/>
      <c r="D3" s="90"/>
    </row>
    <row r="4" spans="1:4" ht="17.100000000000001" customHeight="1">
      <c r="A4" s="66" t="s">
        <v>73</v>
      </c>
      <c r="B4" s="75"/>
      <c r="C4" s="66"/>
      <c r="D4" s="75"/>
    </row>
    <row r="5" spans="1:4" ht="17.100000000000001" customHeight="1">
      <c r="A5" s="64" t="s">
        <v>74</v>
      </c>
      <c r="B5" s="76" t="s">
        <v>34</v>
      </c>
      <c r="C5" s="22" t="s">
        <v>24</v>
      </c>
      <c r="D5" s="83" t="s">
        <v>122</v>
      </c>
    </row>
    <row r="6" spans="1:4" ht="18.600000000000001" customHeight="1">
      <c r="A6" s="40" t="s">
        <v>75</v>
      </c>
      <c r="B6" s="72">
        <v>0</v>
      </c>
      <c r="C6" s="38">
        <v>0</v>
      </c>
      <c r="D6" s="84">
        <f>+B6*C6</f>
        <v>0</v>
      </c>
    </row>
    <row r="7" spans="1:4" ht="18.600000000000001" customHeight="1">
      <c r="A7" s="40" t="s">
        <v>76</v>
      </c>
      <c r="B7" s="72">
        <v>0</v>
      </c>
      <c r="C7" s="38">
        <v>0</v>
      </c>
      <c r="D7" s="84">
        <f t="shared" ref="D7:D65" si="0">+B7*C7</f>
        <v>0</v>
      </c>
    </row>
    <row r="8" spans="1:4" ht="18.600000000000001" customHeight="1">
      <c r="A8" s="40" t="s">
        <v>26</v>
      </c>
      <c r="B8" s="72">
        <v>0</v>
      </c>
      <c r="C8" s="38">
        <v>0</v>
      </c>
      <c r="D8" s="84">
        <f t="shared" si="0"/>
        <v>0</v>
      </c>
    </row>
    <row r="9" spans="1:4" ht="18.600000000000001" customHeight="1">
      <c r="A9" s="40" t="s">
        <v>77</v>
      </c>
      <c r="B9" s="72">
        <v>0</v>
      </c>
      <c r="C9" s="38">
        <v>0</v>
      </c>
      <c r="D9" s="84">
        <f t="shared" si="0"/>
        <v>0</v>
      </c>
    </row>
    <row r="10" spans="1:4" ht="18.600000000000001" customHeight="1">
      <c r="A10" s="40" t="s">
        <v>78</v>
      </c>
      <c r="B10" s="72">
        <v>0</v>
      </c>
      <c r="C10" s="38">
        <v>0</v>
      </c>
      <c r="D10" s="84">
        <f t="shared" si="0"/>
        <v>0</v>
      </c>
    </row>
    <row r="11" spans="1:4" ht="18.600000000000001" customHeight="1">
      <c r="A11" s="40" t="s">
        <v>79</v>
      </c>
      <c r="B11" s="72">
        <v>0</v>
      </c>
      <c r="C11" s="38">
        <v>0</v>
      </c>
      <c r="D11" s="84">
        <f t="shared" si="0"/>
        <v>0</v>
      </c>
    </row>
    <row r="12" spans="1:4" ht="18.600000000000001" customHeight="1">
      <c r="A12" s="40" t="s">
        <v>80</v>
      </c>
      <c r="B12" s="72">
        <v>0</v>
      </c>
      <c r="C12" s="38">
        <v>0</v>
      </c>
      <c r="D12" s="84">
        <f t="shared" si="0"/>
        <v>0</v>
      </c>
    </row>
    <row r="13" spans="1:4" ht="18.600000000000001" customHeight="1">
      <c r="A13" s="40" t="s">
        <v>81</v>
      </c>
      <c r="B13" s="72">
        <v>0</v>
      </c>
      <c r="C13" s="38">
        <v>0</v>
      </c>
      <c r="D13" s="84">
        <f t="shared" si="0"/>
        <v>0</v>
      </c>
    </row>
    <row r="14" spans="1:4" ht="15.75">
      <c r="A14" s="64" t="s">
        <v>82</v>
      </c>
      <c r="B14" s="76"/>
      <c r="C14" s="22"/>
      <c r="D14" s="76"/>
    </row>
    <row r="15" spans="1:4" ht="18.600000000000001" customHeight="1">
      <c r="A15" s="40" t="s">
        <v>75</v>
      </c>
      <c r="B15" s="72">
        <v>0</v>
      </c>
      <c r="C15" s="38">
        <v>0</v>
      </c>
      <c r="D15" s="84">
        <f t="shared" si="0"/>
        <v>0</v>
      </c>
    </row>
    <row r="16" spans="1:4" ht="18.600000000000001" customHeight="1">
      <c r="A16" s="40" t="s">
        <v>25</v>
      </c>
      <c r="B16" s="72">
        <v>0</v>
      </c>
      <c r="C16" s="38">
        <v>0</v>
      </c>
      <c r="D16" s="84">
        <f t="shared" si="0"/>
        <v>0</v>
      </c>
    </row>
    <row r="17" spans="1:4" ht="18.600000000000001" customHeight="1">
      <c r="A17" s="40" t="s">
        <v>26</v>
      </c>
      <c r="B17" s="72">
        <v>0</v>
      </c>
      <c r="C17" s="38">
        <v>0</v>
      </c>
      <c r="D17" s="84">
        <f t="shared" si="0"/>
        <v>0</v>
      </c>
    </row>
    <row r="18" spans="1:4" ht="18.600000000000001" customHeight="1">
      <c r="A18" s="40" t="s">
        <v>83</v>
      </c>
      <c r="B18" s="72">
        <v>0</v>
      </c>
      <c r="C18" s="38">
        <v>0</v>
      </c>
      <c r="D18" s="84">
        <f t="shared" si="0"/>
        <v>0</v>
      </c>
    </row>
    <row r="19" spans="1:4" ht="18.600000000000001" customHeight="1">
      <c r="A19" s="40" t="s">
        <v>79</v>
      </c>
      <c r="B19" s="72">
        <v>0</v>
      </c>
      <c r="C19" s="38">
        <v>0</v>
      </c>
      <c r="D19" s="84">
        <f t="shared" si="0"/>
        <v>0</v>
      </c>
    </row>
    <row r="20" spans="1:4" ht="18.600000000000001" customHeight="1">
      <c r="A20" s="40" t="s">
        <v>80</v>
      </c>
      <c r="B20" s="72">
        <v>0</v>
      </c>
      <c r="C20" s="38">
        <v>0</v>
      </c>
      <c r="D20" s="84">
        <f t="shared" si="0"/>
        <v>0</v>
      </c>
    </row>
    <row r="21" spans="1:4" ht="18.600000000000001" customHeight="1">
      <c r="A21" s="40" t="s">
        <v>81</v>
      </c>
      <c r="B21" s="72">
        <v>0</v>
      </c>
      <c r="C21" s="38">
        <v>0</v>
      </c>
      <c r="D21" s="84">
        <f t="shared" si="0"/>
        <v>0</v>
      </c>
    </row>
    <row r="22" spans="1:4" ht="15.75">
      <c r="A22" s="64" t="s">
        <v>89</v>
      </c>
      <c r="B22" s="76"/>
      <c r="C22" s="22"/>
      <c r="D22" s="76"/>
    </row>
    <row r="23" spans="1:4" ht="18.600000000000001" customHeight="1">
      <c r="A23" s="40" t="s">
        <v>84</v>
      </c>
      <c r="B23" s="72">
        <v>0</v>
      </c>
      <c r="C23" s="38">
        <v>0</v>
      </c>
      <c r="D23" s="84">
        <f t="shared" si="0"/>
        <v>0</v>
      </c>
    </row>
    <row r="24" spans="1:4" ht="18.600000000000001" customHeight="1">
      <c r="A24" s="40" t="s">
        <v>85</v>
      </c>
      <c r="B24" s="72">
        <v>0</v>
      </c>
      <c r="C24" s="38">
        <v>0</v>
      </c>
      <c r="D24" s="84">
        <f t="shared" si="0"/>
        <v>0</v>
      </c>
    </row>
    <row r="25" spans="1:4" ht="18.600000000000001" customHeight="1">
      <c r="A25" s="40" t="s">
        <v>86</v>
      </c>
      <c r="B25" s="72">
        <v>0</v>
      </c>
      <c r="C25" s="38">
        <v>0</v>
      </c>
      <c r="D25" s="84">
        <f t="shared" si="0"/>
        <v>0</v>
      </c>
    </row>
    <row r="26" spans="1:4" ht="18.600000000000001" customHeight="1">
      <c r="A26" s="40" t="s">
        <v>29</v>
      </c>
      <c r="B26" s="72">
        <v>0</v>
      </c>
      <c r="C26" s="38">
        <v>0</v>
      </c>
      <c r="D26" s="84">
        <f t="shared" si="0"/>
        <v>0</v>
      </c>
    </row>
    <row r="27" spans="1:4" ht="18.600000000000001" customHeight="1">
      <c r="A27" s="40" t="s">
        <v>87</v>
      </c>
      <c r="B27" s="72">
        <v>0</v>
      </c>
      <c r="C27" s="38">
        <v>0</v>
      </c>
      <c r="D27" s="84">
        <f t="shared" si="0"/>
        <v>0</v>
      </c>
    </row>
    <row r="28" spans="1:4" ht="18.600000000000001" customHeight="1">
      <c r="A28" s="40" t="s">
        <v>88</v>
      </c>
      <c r="B28" s="72">
        <v>0</v>
      </c>
      <c r="C28" s="38">
        <v>0</v>
      </c>
      <c r="D28" s="84">
        <f t="shared" si="0"/>
        <v>0</v>
      </c>
    </row>
    <row r="29" spans="1:4" ht="15.75">
      <c r="A29" s="64" t="s">
        <v>90</v>
      </c>
      <c r="B29" s="76"/>
      <c r="C29" s="22"/>
      <c r="D29" s="76"/>
    </row>
    <row r="30" spans="1:4" ht="18.600000000000001" customHeight="1">
      <c r="A30" s="40" t="s">
        <v>75</v>
      </c>
      <c r="B30" s="72">
        <v>0</v>
      </c>
      <c r="C30" s="38">
        <v>0</v>
      </c>
      <c r="D30" s="84">
        <f t="shared" si="0"/>
        <v>0</v>
      </c>
    </row>
    <row r="31" spans="1:4" ht="18.600000000000001" customHeight="1">
      <c r="A31" s="40" t="s">
        <v>25</v>
      </c>
      <c r="B31" s="72">
        <v>0</v>
      </c>
      <c r="C31" s="38">
        <v>0</v>
      </c>
      <c r="D31" s="84">
        <f t="shared" si="0"/>
        <v>0</v>
      </c>
    </row>
    <row r="32" spans="1:4" ht="18.600000000000001" customHeight="1">
      <c r="A32" s="40" t="s">
        <v>26</v>
      </c>
      <c r="B32" s="72">
        <v>0</v>
      </c>
      <c r="C32" s="38">
        <v>0</v>
      </c>
      <c r="D32" s="84">
        <f t="shared" si="0"/>
        <v>0</v>
      </c>
    </row>
    <row r="33" spans="1:4" ht="18.600000000000001" customHeight="1">
      <c r="A33" s="40" t="s">
        <v>27</v>
      </c>
      <c r="B33" s="72">
        <v>0</v>
      </c>
      <c r="C33" s="38">
        <v>0</v>
      </c>
      <c r="D33" s="84">
        <f t="shared" si="0"/>
        <v>0</v>
      </c>
    </row>
    <row r="34" spans="1:4" ht="18.600000000000001" customHeight="1">
      <c r="A34" s="40" t="s">
        <v>91</v>
      </c>
      <c r="B34" s="72">
        <v>0</v>
      </c>
      <c r="C34" s="38">
        <v>0</v>
      </c>
      <c r="D34" s="84">
        <f t="shared" si="0"/>
        <v>0</v>
      </c>
    </row>
    <row r="35" spans="1:4" ht="18.600000000000001" customHeight="1">
      <c r="A35" s="40" t="s">
        <v>92</v>
      </c>
      <c r="B35" s="72">
        <v>0</v>
      </c>
      <c r="C35" s="38">
        <v>0</v>
      </c>
      <c r="D35" s="84">
        <f t="shared" si="0"/>
        <v>0</v>
      </c>
    </row>
    <row r="36" spans="1:4" ht="15.75">
      <c r="A36" s="64" t="s">
        <v>93</v>
      </c>
      <c r="B36" s="76"/>
      <c r="C36" s="22"/>
      <c r="D36" s="76"/>
    </row>
    <row r="37" spans="1:4" ht="18.600000000000001" customHeight="1">
      <c r="A37" s="40" t="s">
        <v>94</v>
      </c>
      <c r="B37" s="72">
        <v>0</v>
      </c>
      <c r="C37" s="38">
        <v>0</v>
      </c>
      <c r="D37" s="84">
        <f t="shared" si="0"/>
        <v>0</v>
      </c>
    </row>
    <row r="38" spans="1:4" ht="18.600000000000001" customHeight="1">
      <c r="A38" s="40" t="s">
        <v>28</v>
      </c>
      <c r="B38" s="72">
        <v>0</v>
      </c>
      <c r="C38" s="38">
        <v>0</v>
      </c>
      <c r="D38" s="84">
        <f t="shared" si="0"/>
        <v>0</v>
      </c>
    </row>
    <row r="39" spans="1:4" ht="18.600000000000001" customHeight="1">
      <c r="A39" s="40" t="s">
        <v>95</v>
      </c>
      <c r="B39" s="72">
        <v>0</v>
      </c>
      <c r="C39" s="38">
        <v>0</v>
      </c>
      <c r="D39" s="84">
        <f t="shared" si="0"/>
        <v>0</v>
      </c>
    </row>
    <row r="40" spans="1:4" ht="18.600000000000001" customHeight="1">
      <c r="A40" s="40" t="s">
        <v>96</v>
      </c>
      <c r="B40" s="72">
        <v>0</v>
      </c>
      <c r="C40" s="38">
        <v>0</v>
      </c>
      <c r="D40" s="84">
        <f t="shared" si="0"/>
        <v>0</v>
      </c>
    </row>
    <row r="41" spans="1:4" ht="18.600000000000001" customHeight="1">
      <c r="A41" s="40" t="s">
        <v>97</v>
      </c>
      <c r="B41" s="72">
        <v>0</v>
      </c>
      <c r="C41" s="38">
        <v>0</v>
      </c>
      <c r="D41" s="84">
        <f t="shared" si="0"/>
        <v>0</v>
      </c>
    </row>
    <row r="42" spans="1:4" ht="15.75">
      <c r="A42" s="65" t="s">
        <v>98</v>
      </c>
      <c r="B42" s="77"/>
      <c r="C42" s="65"/>
      <c r="D42" s="84">
        <f t="shared" si="0"/>
        <v>0</v>
      </c>
    </row>
    <row r="43" spans="1:4" ht="15.75">
      <c r="A43" s="64" t="s">
        <v>105</v>
      </c>
      <c r="B43" s="76"/>
      <c r="C43" s="22"/>
      <c r="D43" s="76"/>
    </row>
    <row r="44" spans="1:4" ht="30">
      <c r="A44" s="63" t="s">
        <v>99</v>
      </c>
      <c r="B44" s="72">
        <v>0</v>
      </c>
      <c r="C44" s="38">
        <v>0</v>
      </c>
      <c r="D44" s="84">
        <f t="shared" si="0"/>
        <v>0</v>
      </c>
    </row>
    <row r="45" spans="1:4">
      <c r="A45" s="63" t="s">
        <v>134</v>
      </c>
      <c r="B45" s="72">
        <v>0</v>
      </c>
      <c r="C45" s="38">
        <v>0</v>
      </c>
      <c r="D45" s="84">
        <f t="shared" si="0"/>
        <v>0</v>
      </c>
    </row>
    <row r="46" spans="1:4" ht="30">
      <c r="A46" s="63" t="s">
        <v>100</v>
      </c>
      <c r="B46" s="72">
        <v>0</v>
      </c>
      <c r="C46" s="38">
        <v>0</v>
      </c>
      <c r="D46" s="84">
        <f t="shared" si="0"/>
        <v>0</v>
      </c>
    </row>
    <row r="47" spans="1:4" ht="30">
      <c r="A47" s="63" t="s">
        <v>101</v>
      </c>
      <c r="B47" s="72">
        <v>0</v>
      </c>
      <c r="C47" s="38">
        <v>0</v>
      </c>
      <c r="D47" s="84">
        <f t="shared" si="0"/>
        <v>0</v>
      </c>
    </row>
    <row r="48" spans="1:4" ht="30">
      <c r="A48" s="63" t="s">
        <v>102</v>
      </c>
      <c r="B48" s="72">
        <v>0</v>
      </c>
      <c r="C48" s="38">
        <v>0</v>
      </c>
      <c r="D48" s="84">
        <f t="shared" si="0"/>
        <v>0</v>
      </c>
    </row>
    <row r="49" spans="1:4" ht="60">
      <c r="A49" s="63" t="s">
        <v>103</v>
      </c>
      <c r="B49" s="72">
        <v>0</v>
      </c>
      <c r="C49" s="38">
        <v>0</v>
      </c>
      <c r="D49" s="84">
        <f t="shared" si="0"/>
        <v>0</v>
      </c>
    </row>
    <row r="50" spans="1:4">
      <c r="A50" s="63" t="s">
        <v>104</v>
      </c>
      <c r="B50" s="72">
        <v>0</v>
      </c>
      <c r="C50" s="38">
        <v>0</v>
      </c>
      <c r="D50" s="84">
        <f t="shared" si="0"/>
        <v>0</v>
      </c>
    </row>
    <row r="51" spans="1:4" ht="15.75">
      <c r="A51" s="64" t="s">
        <v>106</v>
      </c>
      <c r="B51" s="78"/>
      <c r="C51" s="64"/>
      <c r="D51" s="76"/>
    </row>
    <row r="52" spans="1:4">
      <c r="A52" s="63" t="s">
        <v>107</v>
      </c>
      <c r="B52" s="72">
        <v>0</v>
      </c>
      <c r="C52" s="38">
        <v>0</v>
      </c>
      <c r="D52" s="84">
        <f t="shared" si="0"/>
        <v>0</v>
      </c>
    </row>
    <row r="53" spans="1:4" ht="30">
      <c r="A53" s="63" t="s">
        <v>108</v>
      </c>
      <c r="B53" s="72">
        <v>0</v>
      </c>
      <c r="C53" s="38">
        <v>0</v>
      </c>
      <c r="D53" s="84">
        <f t="shared" si="0"/>
        <v>0</v>
      </c>
    </row>
    <row r="54" spans="1:4" ht="15.75">
      <c r="A54" s="64" t="s">
        <v>109</v>
      </c>
      <c r="B54" s="76"/>
      <c r="C54" s="22"/>
      <c r="D54" s="76"/>
    </row>
    <row r="55" spans="1:4">
      <c r="A55" s="63" t="s">
        <v>110</v>
      </c>
      <c r="B55" s="72">
        <v>0</v>
      </c>
      <c r="C55" s="38">
        <v>0</v>
      </c>
      <c r="D55" s="84">
        <f t="shared" si="0"/>
        <v>0</v>
      </c>
    </row>
    <row r="56" spans="1:4">
      <c r="A56" s="63" t="s">
        <v>111</v>
      </c>
      <c r="B56" s="72">
        <v>0</v>
      </c>
      <c r="C56" s="38">
        <v>0</v>
      </c>
      <c r="D56" s="84">
        <f t="shared" si="0"/>
        <v>0</v>
      </c>
    </row>
    <row r="57" spans="1:4">
      <c r="A57" s="63" t="s">
        <v>112</v>
      </c>
      <c r="B57" s="72">
        <v>0</v>
      </c>
      <c r="C57" s="38">
        <v>0</v>
      </c>
      <c r="D57" s="84">
        <f t="shared" si="0"/>
        <v>0</v>
      </c>
    </row>
    <row r="58" spans="1:4" ht="15.75">
      <c r="A58" s="64" t="s">
        <v>113</v>
      </c>
      <c r="B58" s="76"/>
      <c r="C58" s="22"/>
      <c r="D58" s="76"/>
    </row>
    <row r="59" spans="1:4" ht="30">
      <c r="A59" s="63" t="s">
        <v>114</v>
      </c>
      <c r="B59" s="72">
        <v>0</v>
      </c>
      <c r="C59" s="38">
        <v>0</v>
      </c>
      <c r="D59" s="84">
        <f t="shared" si="0"/>
        <v>0</v>
      </c>
    </row>
    <row r="60" spans="1:4" ht="30">
      <c r="A60" s="63" t="s">
        <v>115</v>
      </c>
      <c r="B60" s="72">
        <v>0</v>
      </c>
      <c r="C60" s="38">
        <v>0</v>
      </c>
      <c r="D60" s="84">
        <f t="shared" si="0"/>
        <v>0</v>
      </c>
    </row>
    <row r="61" spans="1:4">
      <c r="A61" s="63" t="s">
        <v>116</v>
      </c>
      <c r="B61" s="72">
        <v>0</v>
      </c>
      <c r="C61" s="38">
        <v>0</v>
      </c>
      <c r="D61" s="84">
        <f t="shared" si="0"/>
        <v>0</v>
      </c>
    </row>
    <row r="62" spans="1:4" ht="30">
      <c r="A62" s="63" t="s">
        <v>117</v>
      </c>
      <c r="B62" s="72">
        <v>0</v>
      </c>
      <c r="C62" s="38">
        <v>0</v>
      </c>
      <c r="D62" s="84">
        <f t="shared" si="0"/>
        <v>0</v>
      </c>
    </row>
    <row r="63" spans="1:4">
      <c r="A63" s="63" t="s">
        <v>118</v>
      </c>
      <c r="B63" s="72">
        <v>0</v>
      </c>
      <c r="C63" s="38">
        <v>0</v>
      </c>
      <c r="D63" s="84">
        <f t="shared" si="0"/>
        <v>0</v>
      </c>
    </row>
    <row r="64" spans="1:4">
      <c r="A64" s="63" t="s">
        <v>119</v>
      </c>
      <c r="B64" s="72">
        <v>0</v>
      </c>
      <c r="C64" s="38">
        <v>0</v>
      </c>
      <c r="D64" s="84">
        <f t="shared" si="0"/>
        <v>0</v>
      </c>
    </row>
    <row r="65" spans="1:4">
      <c r="A65" s="63" t="s">
        <v>120</v>
      </c>
      <c r="B65" s="72">
        <v>0</v>
      </c>
      <c r="C65" s="38">
        <v>0</v>
      </c>
      <c r="D65" s="84">
        <f t="shared" si="0"/>
        <v>0</v>
      </c>
    </row>
    <row r="66" spans="1:4" ht="15.75">
      <c r="A66" s="65" t="s">
        <v>129</v>
      </c>
      <c r="B66" s="77"/>
      <c r="C66" s="65"/>
      <c r="D66" s="65"/>
    </row>
    <row r="67" spans="1:4">
      <c r="A67" s="63" t="s">
        <v>130</v>
      </c>
      <c r="B67" s="72">
        <v>0</v>
      </c>
      <c r="C67" s="38">
        <v>0</v>
      </c>
      <c r="D67" s="84">
        <f t="shared" ref="D67:D69" si="1">+B67*C67</f>
        <v>0</v>
      </c>
    </row>
    <row r="68" spans="1:4">
      <c r="A68" s="63" t="s">
        <v>131</v>
      </c>
      <c r="B68" s="72">
        <v>0</v>
      </c>
      <c r="C68" s="38">
        <v>0</v>
      </c>
      <c r="D68" s="84">
        <f t="shared" si="1"/>
        <v>0</v>
      </c>
    </row>
    <row r="69" spans="1:4">
      <c r="A69" s="63" t="s">
        <v>132</v>
      </c>
      <c r="B69" s="72">
        <v>0</v>
      </c>
      <c r="C69" s="38">
        <v>0</v>
      </c>
      <c r="D69" s="84">
        <f t="shared" si="1"/>
        <v>0</v>
      </c>
    </row>
    <row r="70" spans="1:4">
      <c r="A70" s="91" t="s">
        <v>121</v>
      </c>
      <c r="B70" s="91"/>
      <c r="C70" s="91"/>
      <c r="D70" s="87">
        <f>+SUM(D6:D69)</f>
        <v>0</v>
      </c>
    </row>
  </sheetData>
  <mergeCells count="2">
    <mergeCell ref="A3:D3"/>
    <mergeCell ref="A70:C7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C14"/>
  <sheetViews>
    <sheetView showGridLines="0" topLeftCell="A12" workbookViewId="0">
      <selection activeCell="B13" sqref="B13"/>
    </sheetView>
  </sheetViews>
  <sheetFormatPr defaultRowHeight="15"/>
  <cols>
    <col min="1" max="1" width="40.85546875" bestFit="1" customWidth="1"/>
    <col min="2" max="2" width="17.5703125" style="36" customWidth="1"/>
    <col min="3" max="3" width="9.85546875" bestFit="1" customWidth="1"/>
  </cols>
  <sheetData>
    <row r="2" spans="1:3" ht="19.7" customHeight="1">
      <c r="A2" s="5" t="s">
        <v>48</v>
      </c>
      <c r="B2" s="82"/>
    </row>
    <row r="3" spans="1:3" ht="19.7" customHeight="1">
      <c r="A3" s="5" t="s">
        <v>49</v>
      </c>
      <c r="B3" s="82"/>
    </row>
    <row r="4" spans="1:3" ht="19.7" customHeight="1">
      <c r="A4" s="5" t="s">
        <v>50</v>
      </c>
      <c r="B4" s="85"/>
    </row>
    <row r="7" spans="1:3" ht="17.100000000000001" customHeight="1">
      <c r="A7" s="90" t="s">
        <v>40</v>
      </c>
      <c r="B7" s="90"/>
      <c r="C7" s="41"/>
    </row>
    <row r="8" spans="1:3" ht="17.100000000000001" customHeight="1">
      <c r="A8" s="24" t="s">
        <v>23</v>
      </c>
      <c r="B8" s="22" t="s">
        <v>34</v>
      </c>
    </row>
    <row r="9" spans="1:3" ht="33.6" customHeight="1">
      <c r="A9" s="25" t="s">
        <v>41</v>
      </c>
      <c r="B9" s="27">
        <f>+B4*(B3+B2)</f>
        <v>0</v>
      </c>
    </row>
    <row r="10" spans="1:3" ht="33.6" customHeight="1">
      <c r="A10" s="32" t="s">
        <v>42</v>
      </c>
      <c r="B10" s="38"/>
    </row>
    <row r="11" spans="1:3" ht="33.6" customHeight="1">
      <c r="A11" s="25" t="s">
        <v>43</v>
      </c>
      <c r="B11" s="38">
        <v>0</v>
      </c>
    </row>
    <row r="12" spans="1:3" ht="33.6" customHeight="1">
      <c r="A12" s="25" t="s">
        <v>44</v>
      </c>
      <c r="B12" s="27">
        <f>+B11*B10</f>
        <v>0</v>
      </c>
    </row>
    <row r="13" spans="1:3" ht="33.6" customHeight="1">
      <c r="A13" s="33" t="s">
        <v>45</v>
      </c>
      <c r="B13" s="39">
        <f>+AVERAGE('LISTINO PREZZI A BASE DI GARA'!$B$6:$B$69)</f>
        <v>0</v>
      </c>
    </row>
    <row r="14" spans="1:3" ht="33.6" customHeight="1">
      <c r="A14" s="34" t="s">
        <v>46</v>
      </c>
      <c r="B14" s="35">
        <f>+B13*B12</f>
        <v>0</v>
      </c>
    </row>
  </sheetData>
  <mergeCells count="1">
    <mergeCell ref="A7:B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C22"/>
  <sheetViews>
    <sheetView showGridLines="0" tabSelected="1" topLeftCell="A3" workbookViewId="0">
      <selection activeCell="B15" sqref="B15"/>
    </sheetView>
  </sheetViews>
  <sheetFormatPr defaultRowHeight="15"/>
  <cols>
    <col min="1" max="1" width="56.140625" customWidth="1"/>
    <col min="2" max="2" width="27" customWidth="1"/>
    <col min="3" max="3" width="11.42578125" bestFit="1" customWidth="1"/>
    <col min="5" max="5" width="53.42578125" bestFit="1" customWidth="1"/>
  </cols>
  <sheetData>
    <row r="2" spans="1:3" s="20" customFormat="1" ht="17.100000000000001" customHeight="1">
      <c r="A2" s="92" t="s">
        <v>37</v>
      </c>
      <c r="B2" s="93"/>
      <c r="C2" s="41"/>
    </row>
    <row r="3" spans="1:3" s="20" customFormat="1" ht="17.100000000000001" customHeight="1">
      <c r="A3" s="24" t="s">
        <v>23</v>
      </c>
      <c r="B3" s="22" t="s">
        <v>34</v>
      </c>
    </row>
    <row r="4" spans="1:3" ht="24.95" customHeight="1">
      <c r="A4" s="56" t="s">
        <v>68</v>
      </c>
      <c r="B4" s="57">
        <f>+B5+B11</f>
        <v>0</v>
      </c>
    </row>
    <row r="5" spans="1:3" ht="24.95" customHeight="1">
      <c r="A5" s="28" t="s">
        <v>65</v>
      </c>
      <c r="B5" s="39">
        <f>+$B$6*$B$8*$B$9*$B$10</f>
        <v>0</v>
      </c>
    </row>
    <row r="6" spans="1:3" ht="24.95" customHeight="1">
      <c r="A6" s="29" t="s">
        <v>127</v>
      </c>
      <c r="B6" s="38"/>
    </row>
    <row r="7" spans="1:3" ht="24.95" customHeight="1">
      <c r="A7" s="29" t="s">
        <v>128</v>
      </c>
      <c r="B7" s="38"/>
    </row>
    <row r="8" spans="1:3" ht="24.95" customHeight="1">
      <c r="A8" s="29" t="s">
        <v>53</v>
      </c>
      <c r="B8" s="38"/>
    </row>
    <row r="9" spans="1:3" ht="24.95" customHeight="1">
      <c r="A9" s="29" t="s">
        <v>52</v>
      </c>
      <c r="B9" s="72"/>
    </row>
    <row r="10" spans="1:3" ht="24.95" customHeight="1">
      <c r="A10" s="29" t="s">
        <v>69</v>
      </c>
      <c r="B10" s="38"/>
    </row>
    <row r="11" spans="1:3" ht="24.95" customHeight="1">
      <c r="A11" s="28" t="s">
        <v>66</v>
      </c>
      <c r="B11" s="26">
        <f>+$B$12*$B$13*$B$9*$B$10*'DISTRIBUTORI_DETTAGLIO RICAVI'!$B$10</f>
        <v>0</v>
      </c>
    </row>
    <row r="12" spans="1:3" ht="24.95" customHeight="1">
      <c r="A12" s="29" t="s">
        <v>67</v>
      </c>
      <c r="B12" s="73"/>
    </row>
    <row r="13" spans="1:3" ht="24.95" customHeight="1">
      <c r="A13" s="29" t="s">
        <v>70</v>
      </c>
      <c r="B13" s="73"/>
    </row>
    <row r="14" spans="1:3" ht="24.95" customHeight="1">
      <c r="A14" s="56" t="s">
        <v>38</v>
      </c>
      <c r="B14" s="86">
        <f>+'LISTINO PREZZI A BASE DI GARA'!D70</f>
        <v>0</v>
      </c>
    </row>
    <row r="15" spans="1:3" ht="24.95" customHeight="1">
      <c r="A15" s="56" t="s">
        <v>56</v>
      </c>
      <c r="B15" s="86">
        <f>+B16*B17</f>
        <v>0</v>
      </c>
    </row>
    <row r="16" spans="1:3" ht="24.95" customHeight="1">
      <c r="A16" s="44" t="s">
        <v>54</v>
      </c>
      <c r="B16" s="74"/>
    </row>
    <row r="17" spans="1:2" ht="24.95" customHeight="1">
      <c r="A17" s="44" t="s">
        <v>55</v>
      </c>
      <c r="B17" s="45"/>
    </row>
    <row r="18" spans="1:2" ht="24.95" customHeight="1">
      <c r="A18" s="56" t="s">
        <v>11</v>
      </c>
      <c r="B18" s="45"/>
    </row>
    <row r="19" spans="1:2" ht="24.95" customHeight="1">
      <c r="A19" s="56" t="s">
        <v>63</v>
      </c>
      <c r="B19" s="45"/>
    </row>
    <row r="20" spans="1:2" ht="24.95" customHeight="1">
      <c r="A20" s="30" t="s">
        <v>39</v>
      </c>
      <c r="B20" s="31">
        <f>+B18+B15+B4+B14+B19</f>
        <v>0</v>
      </c>
    </row>
    <row r="21" spans="1:2" ht="24.95" customHeight="1"/>
    <row r="22" spans="1:2" ht="24.95" customHeight="1"/>
  </sheetData>
  <mergeCells count="1">
    <mergeCell ref="A2:B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F9"/>
  <sheetViews>
    <sheetView showGridLines="0" workbookViewId="0">
      <selection activeCell="A11" sqref="A11"/>
    </sheetView>
  </sheetViews>
  <sheetFormatPr defaultRowHeight="15"/>
  <cols>
    <col min="1" max="1" width="56.140625" customWidth="1"/>
    <col min="2" max="2" width="27" customWidth="1"/>
    <col min="3" max="3" width="11.42578125" bestFit="1" customWidth="1"/>
    <col min="5" max="5" width="53.42578125" bestFit="1" customWidth="1"/>
  </cols>
  <sheetData>
    <row r="2" spans="1:6" s="20" customFormat="1" ht="17.100000000000001" customHeight="1">
      <c r="A2" s="94" t="s">
        <v>30</v>
      </c>
      <c r="B2" s="95"/>
      <c r="C2" s="95"/>
      <c r="E2" s="96" t="s">
        <v>31</v>
      </c>
      <c r="F2" s="97"/>
    </row>
    <row r="3" spans="1:6" s="20" customFormat="1" ht="17.100000000000001" customHeight="1">
      <c r="A3" s="21" t="s">
        <v>23</v>
      </c>
      <c r="B3" s="21" t="s">
        <v>51</v>
      </c>
      <c r="C3" s="21" t="s">
        <v>32</v>
      </c>
      <c r="E3" s="21" t="s">
        <v>33</v>
      </c>
      <c r="F3" s="22" t="s">
        <v>34</v>
      </c>
    </row>
    <row r="4" spans="1:6">
      <c r="A4" s="5" t="s">
        <v>64</v>
      </c>
      <c r="B4" s="43"/>
      <c r="C4" s="42"/>
      <c r="E4" s="5" t="s">
        <v>35</v>
      </c>
      <c r="F4" s="23" t="str">
        <f>+IF(AND(C4="", B4=""), "", C4/B4)</f>
        <v/>
      </c>
    </row>
    <row r="5" spans="1:6">
      <c r="A5" s="5" t="s">
        <v>36</v>
      </c>
      <c r="B5" s="43"/>
      <c r="C5" s="42"/>
      <c r="E5" s="5" t="s">
        <v>36</v>
      </c>
      <c r="F5" s="23" t="str">
        <f t="shared" ref="F5:F6" si="0">+IF(AND(C5="", B5=""), "", C5/B5)</f>
        <v/>
      </c>
    </row>
    <row r="6" spans="1:6">
      <c r="A6" s="5" t="s">
        <v>133</v>
      </c>
      <c r="B6" s="43"/>
      <c r="C6" s="42"/>
      <c r="E6" s="5" t="s">
        <v>133</v>
      </c>
      <c r="F6" s="23" t="str">
        <f t="shared" si="0"/>
        <v/>
      </c>
    </row>
    <row r="7" spans="1:6">
      <c r="E7" s="58" t="s">
        <v>71</v>
      </c>
      <c r="F7" s="59">
        <f>+SUM(F4:F6)</f>
        <v>0</v>
      </c>
    </row>
    <row r="8" spans="1:6" ht="24.95" customHeight="1"/>
    <row r="9" spans="1:6" ht="24.95" customHeight="1"/>
  </sheetData>
  <mergeCells count="2">
    <mergeCell ref="A2:C2"/>
    <mergeCell ref="E2:F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F9"/>
  <sheetViews>
    <sheetView showGridLines="0" workbookViewId="0">
      <selection activeCell="D18" sqref="D18"/>
    </sheetView>
  </sheetViews>
  <sheetFormatPr defaultRowHeight="15"/>
  <cols>
    <col min="3" max="3" width="12.5703125" bestFit="1" customWidth="1"/>
    <col min="5" max="5" width="15.5703125" bestFit="1" customWidth="1"/>
    <col min="6" max="6" width="15.42578125" bestFit="1" customWidth="1"/>
  </cols>
  <sheetData>
    <row r="1" spans="2:6" ht="15.75" thickBot="1"/>
    <row r="2" spans="2:6">
      <c r="B2" s="98" t="s">
        <v>60</v>
      </c>
      <c r="C2" s="99"/>
      <c r="D2" s="99"/>
      <c r="E2" s="100"/>
      <c r="F2" s="101"/>
    </row>
    <row r="3" spans="2:6">
      <c r="B3" s="50" t="s">
        <v>123</v>
      </c>
      <c r="C3" s="51" t="s">
        <v>34</v>
      </c>
      <c r="D3" s="51" t="s">
        <v>124</v>
      </c>
      <c r="E3" s="67" t="s">
        <v>125</v>
      </c>
      <c r="F3" s="52" t="s">
        <v>126</v>
      </c>
    </row>
    <row r="4" spans="2:6" ht="15.75" thickBot="1">
      <c r="B4" s="68">
        <v>0</v>
      </c>
      <c r="C4" s="80"/>
      <c r="D4" s="69"/>
      <c r="E4" s="70">
        <v>5</v>
      </c>
      <c r="F4" s="71">
        <v>0</v>
      </c>
    </row>
    <row r="5" spans="2:6" ht="15.75" thickBot="1">
      <c r="B5" s="68">
        <v>1</v>
      </c>
      <c r="C5" s="81">
        <f>+C4-(C4/$E$4)</f>
        <v>0</v>
      </c>
      <c r="F5" s="71">
        <f>+IF(OR(C4="",$D$4="",$E$4=""),0, (C4*$D$4))</f>
        <v>0</v>
      </c>
    </row>
    <row r="6" spans="2:6" ht="15.75" thickBot="1">
      <c r="B6" s="68">
        <v>2</v>
      </c>
      <c r="C6" s="81">
        <f t="shared" ref="C6:C9" si="0">+C5-($C$4/$E$4)</f>
        <v>0</v>
      </c>
      <c r="F6" s="71">
        <f t="shared" ref="F6:F9" si="1">+IF(OR(C5="",$D$4="",$E$4=""),0, (C5*$D$4))</f>
        <v>0</v>
      </c>
    </row>
    <row r="7" spans="2:6" ht="15.75" thickBot="1">
      <c r="B7" s="68">
        <v>3</v>
      </c>
      <c r="C7" s="81">
        <f t="shared" si="0"/>
        <v>0</v>
      </c>
      <c r="F7" s="71">
        <f t="shared" si="1"/>
        <v>0</v>
      </c>
    </row>
    <row r="8" spans="2:6" ht="15.75" thickBot="1">
      <c r="B8" s="68">
        <v>4</v>
      </c>
      <c r="C8" s="81">
        <f t="shared" si="0"/>
        <v>0</v>
      </c>
      <c r="F8" s="71">
        <f t="shared" si="1"/>
        <v>0</v>
      </c>
    </row>
    <row r="9" spans="2:6" ht="15.75" thickBot="1">
      <c r="B9" s="68">
        <v>5</v>
      </c>
      <c r="C9" s="81">
        <f t="shared" si="0"/>
        <v>0</v>
      </c>
      <c r="F9" s="71">
        <f t="shared" si="1"/>
        <v>0</v>
      </c>
    </row>
  </sheetData>
  <mergeCells count="1">
    <mergeCell ref="B2:F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PEF_DISTRIBUTORI AUTOMATICI</vt:lpstr>
      <vt:lpstr>LISTINO PREZZI A BASE DI GARA</vt:lpstr>
      <vt:lpstr>DISTRIBUTORI_DETTAGLIO RICAVI</vt:lpstr>
      <vt:lpstr>DISTRIBUTORI_DETTAGLIO COSTI</vt:lpstr>
      <vt:lpstr>DISTRIBUTORI_AMMORTAMENTO</vt:lpstr>
      <vt:lpstr>ONERI FINANZIARI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Versace, Caterina</dc:creator>
  <cp:lastModifiedBy>Dirigente</cp:lastModifiedBy>
  <dcterms:created xsi:type="dcterms:W3CDTF">2018-12-14T12:24:09Z</dcterms:created>
  <dcterms:modified xsi:type="dcterms:W3CDTF">2025-03-28T14:15:02Z</dcterms:modified>
</cp:coreProperties>
</file>